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5\2507_Campus\DSP\WC\"/>
    </mc:Choice>
  </mc:AlternateContent>
  <xr:revisionPtr revIDLastSave="0" documentId="8_{0F68543A-8678-4577-B8B6-625E05679727}" xr6:coauthVersionLast="47" xr6:coauthVersionMax="47" xr10:uidLastSave="{00000000-0000-0000-0000-000000000000}"/>
  <bookViews>
    <workbookView xWindow="-28920" yWindow="-120" windowWidth="29040" windowHeight="15840" activeTab="1" xr2:uid="{32A9EF8F-E1BD-452E-94C8-7312F4EC9B4D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17" i="1" s="1"/>
  <c r="I48" i="1"/>
  <c r="I47" i="1"/>
  <c r="G39" i="1"/>
  <c r="F39" i="1"/>
  <c r="H39" i="1" s="1"/>
  <c r="H40" i="1" s="1"/>
  <c r="G58" i="12"/>
  <c r="AC58" i="12"/>
  <c r="AD58" i="12"/>
  <c r="BA50" i="12"/>
  <c r="BA48" i="12"/>
  <c r="BA46" i="12"/>
  <c r="BA44" i="12"/>
  <c r="BA42" i="12"/>
  <c r="BA40" i="12"/>
  <c r="F9" i="12"/>
  <c r="G9" i="12" s="1"/>
  <c r="I9" i="12"/>
  <c r="K9" i="12"/>
  <c r="K8" i="12" s="1"/>
  <c r="O9" i="12"/>
  <c r="O8" i="12" s="1"/>
  <c r="Q9" i="12"/>
  <c r="Q8" i="12" s="1"/>
  <c r="U9" i="12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I8" i="12" s="1"/>
  <c r="K11" i="12"/>
  <c r="O11" i="12"/>
  <c r="Q11" i="12"/>
  <c r="U11" i="12"/>
  <c r="U8" i="12" s="1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5" i="12"/>
  <c r="G25" i="12"/>
  <c r="I25" i="12"/>
  <c r="I24" i="12" s="1"/>
  <c r="K25" i="12"/>
  <c r="M25" i="12"/>
  <c r="O25" i="12"/>
  <c r="O24" i="12" s="1"/>
  <c r="Q25" i="12"/>
  <c r="U25" i="12"/>
  <c r="F26" i="12"/>
  <c r="G26" i="12" s="1"/>
  <c r="I26" i="12"/>
  <c r="K26" i="12"/>
  <c r="K24" i="12" s="1"/>
  <c r="O26" i="12"/>
  <c r="Q26" i="12"/>
  <c r="U26" i="12"/>
  <c r="F27" i="12"/>
  <c r="G27" i="12"/>
  <c r="M27" i="12" s="1"/>
  <c r="I27" i="12"/>
  <c r="K27" i="12"/>
  <c r="O27" i="12"/>
  <c r="Q27" i="12"/>
  <c r="Q24" i="12" s="1"/>
  <c r="U27" i="12"/>
  <c r="U24" i="12" s="1"/>
  <c r="F28" i="12"/>
  <c r="G28" i="12"/>
  <c r="I28" i="12"/>
  <c r="K28" i="12"/>
  <c r="M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9" i="12"/>
  <c r="G39" i="12"/>
  <c r="M39" i="12" s="1"/>
  <c r="I39" i="12"/>
  <c r="I38" i="12" s="1"/>
  <c r="K39" i="12"/>
  <c r="O39" i="12"/>
  <c r="O38" i="12" s="1"/>
  <c r="Q39" i="12"/>
  <c r="U39" i="12"/>
  <c r="U38" i="12" s="1"/>
  <c r="F41" i="12"/>
  <c r="G41" i="12" s="1"/>
  <c r="I41" i="12"/>
  <c r="K41" i="12"/>
  <c r="O41" i="12"/>
  <c r="Q41" i="12"/>
  <c r="Q38" i="12" s="1"/>
  <c r="U41" i="12"/>
  <c r="F43" i="12"/>
  <c r="G43" i="12"/>
  <c r="I43" i="12"/>
  <c r="K43" i="12"/>
  <c r="K38" i="12" s="1"/>
  <c r="M43" i="12"/>
  <c r="O43" i="12"/>
  <c r="Q43" i="12"/>
  <c r="U43" i="12"/>
  <c r="F45" i="12"/>
  <c r="G45" i="12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49" i="12"/>
  <c r="G49" i="12"/>
  <c r="I49" i="12"/>
  <c r="K49" i="12"/>
  <c r="M49" i="12"/>
  <c r="O49" i="12"/>
  <c r="Q49" i="12"/>
  <c r="U49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I53" i="12"/>
  <c r="K53" i="12"/>
  <c r="M53" i="12"/>
  <c r="O53" i="12"/>
  <c r="Q53" i="12"/>
  <c r="U53" i="12"/>
  <c r="G54" i="12"/>
  <c r="I54" i="12"/>
  <c r="K54" i="12"/>
  <c r="F55" i="12"/>
  <c r="G55" i="12"/>
  <c r="M55" i="12" s="1"/>
  <c r="M54" i="12" s="1"/>
  <c r="I55" i="12"/>
  <c r="K55" i="12"/>
  <c r="O55" i="12"/>
  <c r="O54" i="12" s="1"/>
  <c r="Q55" i="12"/>
  <c r="Q54" i="12" s="1"/>
  <c r="U55" i="12"/>
  <c r="U54" i="12" s="1"/>
  <c r="F56" i="12"/>
  <c r="G56" i="12"/>
  <c r="I56" i="12"/>
  <c r="K56" i="12"/>
  <c r="M56" i="12"/>
  <c r="O56" i="12"/>
  <c r="Q56" i="12"/>
  <c r="U56" i="12"/>
  <c r="I20" i="1"/>
  <c r="I19" i="1"/>
  <c r="I18" i="1"/>
  <c r="I16" i="1"/>
  <c r="I51" i="1"/>
  <c r="G27" i="1"/>
  <c r="F40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G24" i="12"/>
  <c r="M26" i="12"/>
  <c r="G8" i="12"/>
  <c r="M9" i="12"/>
  <c r="M8" i="12" s="1"/>
  <c r="G38" i="12"/>
  <c r="M41" i="12"/>
  <c r="M38" i="12" s="1"/>
  <c r="M24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6E1298CA-574E-48E3-B9EC-47542177C80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8A0DC56-8441-4894-A0CD-D94365CE5E1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CDE63413-A33D-414D-86B3-EF814C70753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EE979778-DE21-4802-A959-F02D63DE3F9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EC74EFA6-A9A6-43AF-B1A9-8D21BC6ED2E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DB701C45-D534-453B-8310-EA8DFBEBF5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<sst xmlns="http://schemas.openxmlformats.org/spreadsheetml/2006/main" count="310" uniqueCount="171">
  <si>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</si>
  <si>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</si>
  <si>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</si>
  <si>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</si>
  <si>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</si>
  <si>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</si>
  <si>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</si>
  <si>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</si>
  <si>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</si>
  <si>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</si>
  <si>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</si>
  <si>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</si>
  <si>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</si>
  <si>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</si>
  <si>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</si>
  <si>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</si>
  <si>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</si>
  <si>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</si>
  <si>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</si>
  <si>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</si>
  <si>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</si>
  <si>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</si>
  <si>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</si>
  <si>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</si>
  <si>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</si>
  <si>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</si>
  <si>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</si>
  <si>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</si>
  <si>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</si>
  <si>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</si>
  <si>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</si>
  <si>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</si>
  <si>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</si>
  <si>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</si>
  <si>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</si>
  <si>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</si>
  <si>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</si>
  <si>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</si>
  <si>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</si>
  <si>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</si>
  <si>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</si>
  <si>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</si>
  <si>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</si>
  <si>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</si>
  <si>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</si>
  <si>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D.1.4.1_ZTI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</si>
  <si>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</si>
  <si>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</si>
  <si>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</si>
  <si>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</si>
  <si>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</si>
  <si>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</si>
  <si>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</si>
  <si>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</si>
  <si>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</si>
  <si>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</si>
  <si>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</si>
  <si>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</si>
  <si>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</si>
  <si>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</si>
  <si>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</si>
  <si>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</si>
  <si>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</si>
  <si>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</si>
  <si>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</si>
  <si>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</si>
  <si>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</si>
  <si>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</si>
  <si>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</si>
  <si>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</si>
  <si>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</si>
  <si>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</si>
  <si>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</si>
  <si>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</si>
  <si>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</si>
  <si>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</si>
  <si>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</si>
  <si>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</si>
  <si>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</si>
  <si>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</si>
  <si>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</si>
  <si>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</si>
  <si>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</si>
  <si>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</si>
  <si>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</si>
  <si>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</si>
  <si>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</si>
  <si>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</si>
  <si>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721176102R01</t>
  </si>
  <si>
    <t>Potrubí HT připojovací DN 40</t>
  </si>
  <si>
    <t>m</t>
  </si>
  <si>
    <t>POL1_0</t>
  </si>
  <si>
    <t>721176103R01</t>
  </si>
  <si>
    <t>Potrubí HT připojovací DN 50</t>
  </si>
  <si>
    <t>721176105R01</t>
  </si>
  <si>
    <t>Potrubí HT připojovací DN 100 x 2,7 mm</t>
  </si>
  <si>
    <t>721176114R00</t>
  </si>
  <si>
    <t xml:space="preserve">Potrubí  odpadní svislé DN70 </t>
  </si>
  <si>
    <t>721176115R00</t>
  </si>
  <si>
    <t>Potrubí  odpadní svislé DN100</t>
  </si>
  <si>
    <t>721194104R00</t>
  </si>
  <si>
    <t>Vyvedení odpadních výpustek D 40 x 1,8</t>
  </si>
  <si>
    <t>ks</t>
  </si>
  <si>
    <t>721194105R00</t>
  </si>
  <si>
    <t>Vyvedení odpadních výpustek D 50 x 1,8</t>
  </si>
  <si>
    <t>kus</t>
  </si>
  <si>
    <t>721194109R00</t>
  </si>
  <si>
    <t>Vyvedení odpadních výpustek D 110 x 2,3</t>
  </si>
  <si>
    <t>Mimo RTS</t>
  </si>
  <si>
    <t>VP 100 s pojistkou proti vyschnutí</t>
  </si>
  <si>
    <t>Protipožární manžeta, odolnost dle PBŘ</t>
  </si>
  <si>
    <t>721200010RA0</t>
  </si>
  <si>
    <t>Demontáž  potrubí litinového</t>
  </si>
  <si>
    <t>Sekání a zapravení drážky 80x80mm, cihla,beton</t>
  </si>
  <si>
    <t>Sekání a zapravení drážky 150x150mm, cihla,beton</t>
  </si>
  <si>
    <t>721290111R00</t>
  </si>
  <si>
    <t>Zkouška těsnosti kanalizace vodou DN 125</t>
  </si>
  <si>
    <t>998721101R00</t>
  </si>
  <si>
    <t>Přesun hmot pro vnitřní kanalizaci, výšky do 12 m</t>
  </si>
  <si>
    <t>t</t>
  </si>
  <si>
    <t>722178711R00</t>
  </si>
  <si>
    <t>Potrubí vícevrst.vod.Wavin Basalt Plus,D 20x2,8 mm</t>
  </si>
  <si>
    <t>722178712R00</t>
  </si>
  <si>
    <t>Potrubí vícevrst.vod.Wavin Basalt Plus,D 25x3,5 mm</t>
  </si>
  <si>
    <t>Izolace potrubí z min.vlny včetně izolace tvarovek, na d21/25mm,povrchová úpr.AL,montáž+dodávka,lep.</t>
  </si>
  <si>
    <t>Izolace potrubí z min.vlny včetně izolace tvarovek, na d27/25mm,povrchová úpr.AL,montáž+dodávka,lep. p</t>
  </si>
  <si>
    <t>722190401R00</t>
  </si>
  <si>
    <t>Vyvedení a upevnění výpustek DN 15</t>
  </si>
  <si>
    <t>Kulový kohout DN15</t>
  </si>
  <si>
    <t>Kulový kohout DN20</t>
  </si>
  <si>
    <t>Protipožarní tmel 310ml</t>
  </si>
  <si>
    <t>Sekání a zapravení drážky 70x150mm, cihla,beton</t>
  </si>
  <si>
    <t>722200010RA0</t>
  </si>
  <si>
    <t>Demontáž potrubí ocelového do DN 50</t>
  </si>
  <si>
    <t>722290234R00</t>
  </si>
  <si>
    <t>Proplach a dezinfekce vodovod.potrubí DN 80</t>
  </si>
  <si>
    <t>722290215R00</t>
  </si>
  <si>
    <t>Zkouška tlaku potrubí přírub.nebo hrdlového DN 100</t>
  </si>
  <si>
    <t>998722101R00</t>
  </si>
  <si>
    <t>Přesun hmot pro vnitřní vodovod, výšky do 12 m</t>
  </si>
  <si>
    <t>U</t>
  </si>
  <si>
    <t>soubor</t>
  </si>
  <si>
    <t>závěsné umyvadlo ze sanitární keramiky, bílá, 55 x 48 x 16,5 cm, oválný tvar, s otvorem pro baterii 35 mm,kompatibilní polosloup ze sanitární keramiky, bílá, stejná řada jako umyvadlo, oválný tvar, kotvící a montážní materiál součástí dodávky,páková stojánková baterie, s výpustí, hloubka ca. 13 cm, výška ca. 14 cm, oválný tvar, materiál mosaz, povrch chrom lesk, průtok 5 l/min,zápachová uzávěrka</t>
  </si>
  <si>
    <t>POP</t>
  </si>
  <si>
    <t>UI</t>
  </si>
  <si>
    <t>závěsné umyvadlo ze sanitární keramiky, bílá, pro imobilní, oválný tvar, s otvorem pro baterii 35 mm, kotvící a montážní materiál součástí dodávky,páková stojánková baterie s prodlouženou rukojetí, bez výpusti, hloubka ramínka ca. 19,2 cm, výška ca. 17 cm, oválný tvar, materiál mosaz, povrch chrom lesk,zápachová uzávěrka podomítková</t>
  </si>
  <si>
    <t>WC</t>
  </si>
  <si>
    <t>závěsné WC ze sanitární keramiky, bílá, 490 x 350 x 330 mm, oválný tvar, zadní vodorovný odpad, bez oplachového kruhu (rimfree), součástí balení sedátko se soft-close (tlumeným) zavíráním kompatibilní a ze stejné série,tlačítko splachování předstěnového systému, 244 x 165 x 9 mm, materiál plast, bílá lesk, oválný tvar,přesdtěnová instalace</t>
  </si>
  <si>
    <t>WCI</t>
  </si>
  <si>
    <t>závěsné WC ze sanitární keramiky, bílá, 700 x 360 x 345 cm, vhodné pro ZTP, oválný tvar, zadní vodorovný odpad, bez oplachového kruhu (rimless), součástí balení sedátko se soft-close (tlumeným) zavíráním,tlačítko splachování předstěnového systému oddálené pro ZTP,přesdtěnová instalace,madlo pevné+madlo sklopné</t>
  </si>
  <si>
    <t>1</t>
  </si>
  <si>
    <t>BS</t>
  </si>
  <si>
    <t>sprška ruční bidetová s ovládáním na hlavici, průměr sprchové hlavice 36 mm, povrch chrom, oblý design, rohový ventil DN15+ hadice</t>
  </si>
  <si>
    <t>2</t>
  </si>
  <si>
    <t>Pi</t>
  </si>
  <si>
    <t>pisoár s přívodem zezadu, ca. 350 x 340 x 550 mm, dodání vč. montážní sady, materiál sanitární keramika, bílá, objem spláchnutí 1l,upevňovací prvky</t>
  </si>
  <si>
    <t>725290010RA0</t>
  </si>
  <si>
    <t>Demontáž zařizovacích předmětů</t>
  </si>
  <si>
    <t>725980122R00</t>
  </si>
  <si>
    <t>Dvířka z plastu, 300 x 300 mm</t>
  </si>
  <si>
    <t>998725101R00</t>
  </si>
  <si>
    <t>Přesun hmot pro zařizovací předměty, výšky do 12 m</t>
  </si>
  <si>
    <t>Systémové upevnění potrubí, např. Hilti nebo obdobné</t>
  </si>
  <si>
    <t>kg</t>
  </si>
  <si>
    <t>998767101R00</t>
  </si>
  <si>
    <t>Přesun hmot pro zámečnické konstr., výšky do 12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</si>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</sst>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EB8980B0-E3E7-4B14-AD3A-68989605CE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1134A-1668-4826-8CC7-7E06A95F4891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F7F07-F51C-4466-98E5-594E956EFEC2}">
  <sheetPr codeName="List5112">
    <tabColor rgb="FF66FF66"/>
  </sheetPr>
  <dimension ref="A1:O54"/>
  <sheetViews>
    <sheetView showGridLines="0" tabSelected="1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">
      <c r="A19" s="192" t="s">
        <v>59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">
      <c r="A20" s="192" t="s">
        <v>60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Pol'!AC58</f>
        <v>0</v>
      </c>
      <c r="G39" s="147">
        <f>'Rozpočet Pol'!AD58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24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24</v>
      </c>
      <c r="G48" s="183"/>
      <c r="H48" s="183"/>
      <c r="I48" s="184">
        <f>'Rozpočet Pol'!G24</f>
        <v>0</v>
      </c>
      <c r="J48" s="184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2" t="s">
        <v>24</v>
      </c>
      <c r="G49" s="183"/>
      <c r="H49" s="183"/>
      <c r="I49" s="184">
        <f>'Rozpočet Pol'!G38</f>
        <v>0</v>
      </c>
      <c r="J49" s="184"/>
    </row>
    <row r="50" spans="1:10" ht="25.5" customHeight="1" x14ac:dyDescent="0.2">
      <c r="A50" s="162"/>
      <c r="B50" s="176" t="s">
        <v>57</v>
      </c>
      <c r="C50" s="177" t="s">
        <v>58</v>
      </c>
      <c r="D50" s="178"/>
      <c r="E50" s="178"/>
      <c r="F50" s="185" t="s">
        <v>24</v>
      </c>
      <c r="G50" s="186"/>
      <c r="H50" s="186"/>
      <c r="I50" s="187">
        <f>'Rozpočet Pol'!G54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5F1C8-3B11-4A3D-B813-E39668290443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73B3C-7A7F-469E-A83F-7BBC2F45A20A}">
  <sheetPr>
    <outlinePr summaryBelow="0"/>
  </sheetPr>
  <dimension ref="A1:BH6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62</v>
      </c>
    </row>
    <row r="2" spans="1:60" ht="24.95" customHeight="1" x14ac:dyDescent="0.2">
      <c r="A2" s="201" t="s">
        <v>61</v>
      </c>
      <c r="B2" s="195"/>
      <c r="C2" s="196" t="s">
        <v>45</v>
      </c>
      <c r="D2" s="197"/>
      <c r="E2" s="197"/>
      <c r="F2" s="197"/>
      <c r="G2" s="203"/>
      <c r="AE2" t="s">
        <v>63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64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65</v>
      </c>
    </row>
    <row r="5" spans="1:60" hidden="1" x14ac:dyDescent="0.2">
      <c r="A5" s="205" t="s">
        <v>66</v>
      </c>
      <c r="B5" s="206"/>
      <c r="C5" s="207"/>
      <c r="D5" s="208"/>
      <c r="E5" s="208"/>
      <c r="F5" s="208"/>
      <c r="G5" s="209"/>
      <c r="AE5" t="s">
        <v>67</v>
      </c>
    </row>
    <row r="7" spans="1:60" ht="38.25" x14ac:dyDescent="0.2">
      <c r="A7" s="215" t="s">
        <v>68</v>
      </c>
      <c r="B7" s="216" t="s">
        <v>69</v>
      </c>
      <c r="C7" s="216" t="s">
        <v>70</v>
      </c>
      <c r="D7" s="215" t="s">
        <v>71</v>
      </c>
      <c r="E7" s="215" t="s">
        <v>72</v>
      </c>
      <c r="F7" s="210" t="s">
        <v>73</v>
      </c>
      <c r="G7" s="234" t="s">
        <v>28</v>
      </c>
      <c r="H7" s="235" t="s">
        <v>29</v>
      </c>
      <c r="I7" s="235" t="s">
        <v>74</v>
      </c>
      <c r="J7" s="235" t="s">
        <v>30</v>
      </c>
      <c r="K7" s="235" t="s">
        <v>75</v>
      </c>
      <c r="L7" s="235" t="s">
        <v>76</v>
      </c>
      <c r="M7" s="235" t="s">
        <v>77</v>
      </c>
      <c r="N7" s="235" t="s">
        <v>78</v>
      </c>
      <c r="O7" s="235" t="s">
        <v>79</v>
      </c>
      <c r="P7" s="235" t="s">
        <v>80</v>
      </c>
      <c r="Q7" s="235" t="s">
        <v>81</v>
      </c>
      <c r="R7" s="235" t="s">
        <v>82</v>
      </c>
      <c r="S7" s="235" t="s">
        <v>83</v>
      </c>
      <c r="T7" s="235" t="s">
        <v>84</v>
      </c>
      <c r="U7" s="218" t="s">
        <v>85</v>
      </c>
    </row>
    <row r="8" spans="1:60" x14ac:dyDescent="0.2">
      <c r="A8" s="236" t="s">
        <v>86</v>
      </c>
      <c r="B8" s="237" t="s">
        <v>51</v>
      </c>
      <c r="C8" s="238" t="s">
        <v>52</v>
      </c>
      <c r="D8" s="217"/>
      <c r="E8" s="239"/>
      <c r="F8" s="240"/>
      <c r="G8" s="240">
        <f>SUMIF(AE9:AE23,"&lt;&gt;NOR",G9:G23)</f>
        <v>0</v>
      </c>
      <c r="H8" s="240"/>
      <c r="I8" s="240">
        <f>SUM(I9:I23)</f>
        <v>0</v>
      </c>
      <c r="J8" s="240"/>
      <c r="K8" s="240">
        <f>SUM(K9:K23)</f>
        <v>0</v>
      </c>
      <c r="L8" s="240"/>
      <c r="M8" s="240">
        <f>SUM(M9:M23)</f>
        <v>0</v>
      </c>
      <c r="N8" s="217"/>
      <c r="O8" s="217">
        <f>SUM(O9:O23)</f>
        <v>7.2110000000000007E-2</v>
      </c>
      <c r="P8" s="217"/>
      <c r="Q8" s="217">
        <f>SUM(Q9:Q23)</f>
        <v>6.89975</v>
      </c>
      <c r="R8" s="217"/>
      <c r="S8" s="217"/>
      <c r="T8" s="236"/>
      <c r="U8" s="217">
        <f>SUM(U9:U23)</f>
        <v>136.75</v>
      </c>
      <c r="AE8" t="s">
        <v>87</v>
      </c>
    </row>
    <row r="9" spans="1:60" outlineLevel="1" x14ac:dyDescent="0.2">
      <c r="A9" s="212">
        <v>1</v>
      </c>
      <c r="B9" s="219" t="s">
        <v>88</v>
      </c>
      <c r="C9" s="262" t="s">
        <v>89</v>
      </c>
      <c r="D9" s="221" t="s">
        <v>90</v>
      </c>
      <c r="E9" s="226">
        <v>9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3.8000000000000002E-4</v>
      </c>
      <c r="O9" s="221">
        <f>ROUND(E9*N9,5)</f>
        <v>3.4199999999999999E-3</v>
      </c>
      <c r="P9" s="221">
        <v>0</v>
      </c>
      <c r="Q9" s="221">
        <f>ROUND(E9*P9,5)</f>
        <v>0</v>
      </c>
      <c r="R9" s="221"/>
      <c r="S9" s="221"/>
      <c r="T9" s="222">
        <v>0.32</v>
      </c>
      <c r="U9" s="221">
        <f>ROUND(E9*T9,2)</f>
        <v>2.88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91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92</v>
      </c>
      <c r="C10" s="262" t="s">
        <v>93</v>
      </c>
      <c r="D10" s="221" t="s">
        <v>90</v>
      </c>
      <c r="E10" s="226">
        <v>4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4.6999999999999999E-4</v>
      </c>
      <c r="O10" s="221">
        <f>ROUND(E10*N10,5)</f>
        <v>1.8799999999999999E-3</v>
      </c>
      <c r="P10" s="221">
        <v>0</v>
      </c>
      <c r="Q10" s="221">
        <f>ROUND(E10*P10,5)</f>
        <v>0</v>
      </c>
      <c r="R10" s="221"/>
      <c r="S10" s="221"/>
      <c r="T10" s="222">
        <v>0.36</v>
      </c>
      <c r="U10" s="221">
        <f>ROUND(E10*T10,2)</f>
        <v>1.44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91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94</v>
      </c>
      <c r="C11" s="262" t="s">
        <v>95</v>
      </c>
      <c r="D11" s="221" t="s">
        <v>90</v>
      </c>
      <c r="E11" s="226">
        <v>8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1.5200000000000001E-3</v>
      </c>
      <c r="O11" s="221">
        <f>ROUND(E11*N11,5)</f>
        <v>1.2160000000000001E-2</v>
      </c>
      <c r="P11" s="221">
        <v>0</v>
      </c>
      <c r="Q11" s="221">
        <f>ROUND(E11*P11,5)</f>
        <v>0</v>
      </c>
      <c r="R11" s="221"/>
      <c r="S11" s="221"/>
      <c r="T11" s="222">
        <v>1.17</v>
      </c>
      <c r="U11" s="221">
        <f>ROUND(E11*T11,2)</f>
        <v>9.36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91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9" t="s">
        <v>96</v>
      </c>
      <c r="C12" s="262" t="s">
        <v>97</v>
      </c>
      <c r="D12" s="221" t="s">
        <v>90</v>
      </c>
      <c r="E12" s="226">
        <v>12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7.7999999999999999E-4</v>
      </c>
      <c r="O12" s="221">
        <f>ROUND(E12*N12,5)</f>
        <v>9.3600000000000003E-3</v>
      </c>
      <c r="P12" s="221">
        <v>0</v>
      </c>
      <c r="Q12" s="221">
        <f>ROUND(E12*P12,5)</f>
        <v>0</v>
      </c>
      <c r="R12" s="221"/>
      <c r="S12" s="221"/>
      <c r="T12" s="222">
        <v>0.81899999999999995</v>
      </c>
      <c r="U12" s="221">
        <f>ROUND(E12*T12,2)</f>
        <v>9.83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91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9" t="s">
        <v>98</v>
      </c>
      <c r="C13" s="262" t="s">
        <v>99</v>
      </c>
      <c r="D13" s="221" t="s">
        <v>90</v>
      </c>
      <c r="E13" s="226">
        <v>14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1.31E-3</v>
      </c>
      <c r="O13" s="221">
        <f>ROUND(E13*N13,5)</f>
        <v>1.8339999999999999E-2</v>
      </c>
      <c r="P13" s="221">
        <v>0</v>
      </c>
      <c r="Q13" s="221">
        <f>ROUND(E13*P13,5)</f>
        <v>0</v>
      </c>
      <c r="R13" s="221"/>
      <c r="S13" s="221"/>
      <c r="T13" s="222">
        <v>0.79700000000000004</v>
      </c>
      <c r="U13" s="221">
        <f>ROUND(E13*T13,2)</f>
        <v>11.16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91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9" t="s">
        <v>100</v>
      </c>
      <c r="C14" s="262" t="s">
        <v>101</v>
      </c>
      <c r="D14" s="221" t="s">
        <v>102</v>
      </c>
      <c r="E14" s="226">
        <v>6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0.16</v>
      </c>
      <c r="U14" s="221">
        <f>ROUND(E14*T14,2)</f>
        <v>0.96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91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9" t="s">
        <v>103</v>
      </c>
      <c r="C15" s="262" t="s">
        <v>104</v>
      </c>
      <c r="D15" s="221" t="s">
        <v>105</v>
      </c>
      <c r="E15" s="226">
        <v>2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0.17</v>
      </c>
      <c r="U15" s="221">
        <f>ROUND(E15*T15,2)</f>
        <v>0.34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91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9" t="s">
        <v>106</v>
      </c>
      <c r="C16" s="262" t="s">
        <v>107</v>
      </c>
      <c r="D16" s="221" t="s">
        <v>105</v>
      </c>
      <c r="E16" s="226">
        <v>5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0.26</v>
      </c>
      <c r="U16" s="221">
        <f>ROUND(E16*T16,2)</f>
        <v>1.3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91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9" t="s">
        <v>108</v>
      </c>
      <c r="C17" s="262" t="s">
        <v>109</v>
      </c>
      <c r="D17" s="221" t="s">
        <v>102</v>
      </c>
      <c r="E17" s="226">
        <v>1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91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10</v>
      </c>
      <c r="B18" s="219" t="s">
        <v>108</v>
      </c>
      <c r="C18" s="262" t="s">
        <v>110</v>
      </c>
      <c r="D18" s="221" t="s">
        <v>102</v>
      </c>
      <c r="E18" s="226">
        <v>4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91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11</v>
      </c>
      <c r="B19" s="219" t="s">
        <v>111</v>
      </c>
      <c r="C19" s="262" t="s">
        <v>112</v>
      </c>
      <c r="D19" s="221" t="s">
        <v>90</v>
      </c>
      <c r="E19" s="226">
        <v>55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4.8999999999999998E-4</v>
      </c>
      <c r="O19" s="221">
        <f>ROUND(E19*N19,5)</f>
        <v>2.6950000000000002E-2</v>
      </c>
      <c r="P19" s="221">
        <v>0.12545000000000001</v>
      </c>
      <c r="Q19" s="221">
        <f>ROUND(E19*P19,5)</f>
        <v>6.89975</v>
      </c>
      <c r="R19" s="221"/>
      <c r="S19" s="221"/>
      <c r="T19" s="222">
        <v>1.76268</v>
      </c>
      <c r="U19" s="221">
        <f>ROUND(E19*T19,2)</f>
        <v>96.95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91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12</v>
      </c>
      <c r="B20" s="219" t="s">
        <v>108</v>
      </c>
      <c r="C20" s="262" t="s">
        <v>113</v>
      </c>
      <c r="D20" s="221" t="s">
        <v>90</v>
      </c>
      <c r="E20" s="226">
        <v>13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91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13</v>
      </c>
      <c r="B21" s="219" t="s">
        <v>108</v>
      </c>
      <c r="C21" s="262" t="s">
        <v>114</v>
      </c>
      <c r="D21" s="221" t="s">
        <v>90</v>
      </c>
      <c r="E21" s="226">
        <v>32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91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14</v>
      </c>
      <c r="B22" s="219" t="s">
        <v>115</v>
      </c>
      <c r="C22" s="262" t="s">
        <v>116</v>
      </c>
      <c r="D22" s="221" t="s">
        <v>90</v>
      </c>
      <c r="E22" s="226">
        <v>47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0.05</v>
      </c>
      <c r="U22" s="221">
        <f>ROUND(E22*T22,2)</f>
        <v>2.35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91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15</v>
      </c>
      <c r="B23" s="219" t="s">
        <v>117</v>
      </c>
      <c r="C23" s="262" t="s">
        <v>118</v>
      </c>
      <c r="D23" s="221" t="s">
        <v>119</v>
      </c>
      <c r="E23" s="226">
        <v>0.12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1.47</v>
      </c>
      <c r="U23" s="221">
        <f>ROUND(E23*T23,2)</f>
        <v>0.18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91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13" t="s">
        <v>86</v>
      </c>
      <c r="B24" s="220" t="s">
        <v>53</v>
      </c>
      <c r="C24" s="263" t="s">
        <v>54</v>
      </c>
      <c r="D24" s="223"/>
      <c r="E24" s="227"/>
      <c r="F24" s="231"/>
      <c r="G24" s="231">
        <f>SUMIF(AE25:AE37,"&lt;&gt;NOR",G25:G37)</f>
        <v>0</v>
      </c>
      <c r="H24" s="231"/>
      <c r="I24" s="231">
        <f>SUM(I25:I37)</f>
        <v>0</v>
      </c>
      <c r="J24" s="231"/>
      <c r="K24" s="231">
        <f>SUM(K25:K37)</f>
        <v>0</v>
      </c>
      <c r="L24" s="231"/>
      <c r="M24" s="231">
        <f>SUM(M25:M37)</f>
        <v>0</v>
      </c>
      <c r="N24" s="223"/>
      <c r="O24" s="223">
        <f>SUM(O25:O37)</f>
        <v>0.13854999999999998</v>
      </c>
      <c r="P24" s="223"/>
      <c r="Q24" s="223">
        <f>SUM(Q25:Q37)</f>
        <v>4.5233999999999996</v>
      </c>
      <c r="R24" s="223"/>
      <c r="S24" s="223"/>
      <c r="T24" s="224"/>
      <c r="U24" s="223">
        <f>SUM(U25:U37)</f>
        <v>152.63</v>
      </c>
      <c r="AE24" t="s">
        <v>87</v>
      </c>
    </row>
    <row r="25" spans="1:60" outlineLevel="1" x14ac:dyDescent="0.2">
      <c r="A25" s="212">
        <v>16</v>
      </c>
      <c r="B25" s="219" t="s">
        <v>120</v>
      </c>
      <c r="C25" s="262" t="s">
        <v>121</v>
      </c>
      <c r="D25" s="221" t="s">
        <v>90</v>
      </c>
      <c r="E25" s="226">
        <v>95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4.2999999999999999E-4</v>
      </c>
      <c r="O25" s="221">
        <f>ROUND(E25*N25,5)</f>
        <v>4.0849999999999997E-2</v>
      </c>
      <c r="P25" s="221">
        <v>0</v>
      </c>
      <c r="Q25" s="221">
        <f>ROUND(E25*P25,5)</f>
        <v>0</v>
      </c>
      <c r="R25" s="221"/>
      <c r="S25" s="221"/>
      <c r="T25" s="222">
        <v>0.27889999999999998</v>
      </c>
      <c r="U25" s="221">
        <f>ROUND(E25*T25,2)</f>
        <v>26.5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91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17</v>
      </c>
      <c r="B26" s="219" t="s">
        <v>122</v>
      </c>
      <c r="C26" s="262" t="s">
        <v>123</v>
      </c>
      <c r="D26" s="221" t="s">
        <v>90</v>
      </c>
      <c r="E26" s="226">
        <v>10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5.2999999999999998E-4</v>
      </c>
      <c r="O26" s="221">
        <f>ROUND(E26*N26,5)</f>
        <v>5.3E-3</v>
      </c>
      <c r="P26" s="221">
        <v>0</v>
      </c>
      <c r="Q26" s="221">
        <f>ROUND(E26*P26,5)</f>
        <v>0</v>
      </c>
      <c r="R26" s="221"/>
      <c r="S26" s="221"/>
      <c r="T26" s="222">
        <v>0.29730000000000001</v>
      </c>
      <c r="U26" s="221">
        <f>ROUND(E26*T26,2)</f>
        <v>2.97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91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33.75" outlineLevel="1" x14ac:dyDescent="0.2">
      <c r="A27" s="212">
        <v>18</v>
      </c>
      <c r="B27" s="219" t="s">
        <v>108</v>
      </c>
      <c r="C27" s="262" t="s">
        <v>124</v>
      </c>
      <c r="D27" s="221" t="s">
        <v>90</v>
      </c>
      <c r="E27" s="226">
        <v>95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91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33.75" outlineLevel="1" x14ac:dyDescent="0.2">
      <c r="A28" s="212">
        <v>19</v>
      </c>
      <c r="B28" s="219" t="s">
        <v>108</v>
      </c>
      <c r="C28" s="262" t="s">
        <v>125</v>
      </c>
      <c r="D28" s="221" t="s">
        <v>90</v>
      </c>
      <c r="E28" s="226">
        <v>10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91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20</v>
      </c>
      <c r="B29" s="219" t="s">
        <v>126</v>
      </c>
      <c r="C29" s="262" t="s">
        <v>127</v>
      </c>
      <c r="D29" s="221" t="s">
        <v>105</v>
      </c>
      <c r="E29" s="226">
        <v>19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0.43</v>
      </c>
      <c r="U29" s="221">
        <f>ROUND(E29*T29,2)</f>
        <v>8.17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91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21</v>
      </c>
      <c r="B30" s="219" t="s">
        <v>108</v>
      </c>
      <c r="C30" s="262" t="s">
        <v>128</v>
      </c>
      <c r="D30" s="221" t="s">
        <v>102</v>
      </c>
      <c r="E30" s="226">
        <v>2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22</v>
      </c>
      <c r="B31" s="219" t="s">
        <v>108</v>
      </c>
      <c r="C31" s="262" t="s">
        <v>129</v>
      </c>
      <c r="D31" s="221" t="s">
        <v>102</v>
      </c>
      <c r="E31" s="226">
        <v>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23</v>
      </c>
      <c r="B32" s="219" t="s">
        <v>108</v>
      </c>
      <c r="C32" s="262" t="s">
        <v>130</v>
      </c>
      <c r="D32" s="221" t="s">
        <v>102</v>
      </c>
      <c r="E32" s="226">
        <v>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91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24</v>
      </c>
      <c r="B33" s="219" t="s">
        <v>108</v>
      </c>
      <c r="C33" s="262" t="s">
        <v>131</v>
      </c>
      <c r="D33" s="221" t="s">
        <v>90</v>
      </c>
      <c r="E33" s="226">
        <v>65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91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25</v>
      </c>
      <c r="B34" s="219" t="s">
        <v>132</v>
      </c>
      <c r="C34" s="262" t="s">
        <v>133</v>
      </c>
      <c r="D34" s="221" t="s">
        <v>90</v>
      </c>
      <c r="E34" s="226">
        <v>105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4.8999999999999998E-4</v>
      </c>
      <c r="O34" s="221">
        <f>ROUND(E34*N34,5)</f>
        <v>5.1450000000000003E-2</v>
      </c>
      <c r="P34" s="221">
        <v>4.308E-2</v>
      </c>
      <c r="Q34" s="221">
        <f>ROUND(E34*P34,5)</f>
        <v>4.5233999999999996</v>
      </c>
      <c r="R34" s="221"/>
      <c r="S34" s="221"/>
      <c r="T34" s="222">
        <v>0.85326999999999997</v>
      </c>
      <c r="U34" s="221">
        <f>ROUND(E34*T34,2)</f>
        <v>89.59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91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26</v>
      </c>
      <c r="B35" s="219" t="s">
        <v>134</v>
      </c>
      <c r="C35" s="262" t="s">
        <v>135</v>
      </c>
      <c r="D35" s="221" t="s">
        <v>90</v>
      </c>
      <c r="E35" s="226">
        <v>105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1.0000000000000001E-5</v>
      </c>
      <c r="O35" s="221">
        <f>ROUND(E35*N35,5)</f>
        <v>1.0499999999999999E-3</v>
      </c>
      <c r="P35" s="221">
        <v>0</v>
      </c>
      <c r="Q35" s="221">
        <f>ROUND(E35*P35,5)</f>
        <v>0</v>
      </c>
      <c r="R35" s="221"/>
      <c r="S35" s="221"/>
      <c r="T35" s="222">
        <v>0.06</v>
      </c>
      <c r="U35" s="221">
        <f>ROUND(E35*T35,2)</f>
        <v>6.3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91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27</v>
      </c>
      <c r="B36" s="219" t="s">
        <v>136</v>
      </c>
      <c r="C36" s="262" t="s">
        <v>137</v>
      </c>
      <c r="D36" s="221" t="s">
        <v>90</v>
      </c>
      <c r="E36" s="226">
        <v>105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3.8000000000000002E-4</v>
      </c>
      <c r="O36" s="221">
        <f>ROUND(E36*N36,5)</f>
        <v>3.9899999999999998E-2</v>
      </c>
      <c r="P36" s="221">
        <v>0</v>
      </c>
      <c r="Q36" s="221">
        <f>ROUND(E36*P36,5)</f>
        <v>0</v>
      </c>
      <c r="R36" s="221"/>
      <c r="S36" s="221"/>
      <c r="T36" s="222">
        <v>0.18</v>
      </c>
      <c r="U36" s="221">
        <f>ROUND(E36*T36,2)</f>
        <v>18.899999999999999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91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28</v>
      </c>
      <c r="B37" s="219" t="s">
        <v>138</v>
      </c>
      <c r="C37" s="262" t="s">
        <v>139</v>
      </c>
      <c r="D37" s="221" t="s">
        <v>119</v>
      </c>
      <c r="E37" s="226">
        <v>0.15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1.33</v>
      </c>
      <c r="U37" s="221">
        <f>ROUND(E37*T37,2)</f>
        <v>0.2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91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13" t="s">
        <v>86</v>
      </c>
      <c r="B38" s="220" t="s">
        <v>55</v>
      </c>
      <c r="C38" s="263" t="s">
        <v>56</v>
      </c>
      <c r="D38" s="223"/>
      <c r="E38" s="227"/>
      <c r="F38" s="231"/>
      <c r="G38" s="231">
        <f>SUMIF(AE39:AE53,"&lt;&gt;NOR",G39:G53)</f>
        <v>0</v>
      </c>
      <c r="H38" s="231"/>
      <c r="I38" s="231">
        <f>SUM(I39:I53)</f>
        <v>0</v>
      </c>
      <c r="J38" s="231"/>
      <c r="K38" s="231">
        <f>SUM(K39:K53)</f>
        <v>0</v>
      </c>
      <c r="L38" s="231"/>
      <c r="M38" s="231">
        <f>SUM(M39:M53)</f>
        <v>0</v>
      </c>
      <c r="N38" s="223"/>
      <c r="O38" s="223">
        <f>SUM(O39:O53)</f>
        <v>0.1207</v>
      </c>
      <c r="P38" s="223"/>
      <c r="Q38" s="223">
        <f>SUM(Q39:Q53)</f>
        <v>0.28994999999999999</v>
      </c>
      <c r="R38" s="223"/>
      <c r="S38" s="223"/>
      <c r="T38" s="224"/>
      <c r="U38" s="223">
        <f>SUM(U39:U53)</f>
        <v>13.219999999999999</v>
      </c>
      <c r="AE38" t="s">
        <v>87</v>
      </c>
    </row>
    <row r="39" spans="1:60" outlineLevel="1" x14ac:dyDescent="0.2">
      <c r="A39" s="212">
        <v>29</v>
      </c>
      <c r="B39" s="219" t="s">
        <v>108</v>
      </c>
      <c r="C39" s="262" t="s">
        <v>140</v>
      </c>
      <c r="D39" s="221" t="s">
        <v>141</v>
      </c>
      <c r="E39" s="226">
        <v>4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0.02</v>
      </c>
      <c r="O39" s="221">
        <f>ROUND(E39*N39,5)</f>
        <v>0.08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91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45" outlineLevel="1" x14ac:dyDescent="0.2">
      <c r="A40" s="212"/>
      <c r="B40" s="219"/>
      <c r="C40" s="264" t="s">
        <v>142</v>
      </c>
      <c r="D40" s="225"/>
      <c r="E40" s="228"/>
      <c r="F40" s="232"/>
      <c r="G40" s="233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143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závěsné umyvadlo ze sanitární keramiky, bílá, 55 x 48 x 16,5 cm, oválný tvar, s otvorem pro baterii 35 mm,kompatibilní polosloup ze sanitární keramiky, bílá, stejná řada jako umyvadlo, oválný tvar, kotvící a montážní materiál součástí dodávky,páková stojánková baterie, s výpustí, hloubka ca. 13 cm, výška ca. 14 cm, oválný tvar, materiál mosaz, povrch chrom lesk, průtok 5 l/min,zápachová uzávěrka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30</v>
      </c>
      <c r="B41" s="219" t="s">
        <v>108</v>
      </c>
      <c r="C41" s="262" t="s">
        <v>144</v>
      </c>
      <c r="D41" s="221" t="s">
        <v>141</v>
      </c>
      <c r="E41" s="226">
        <v>2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0.02</v>
      </c>
      <c r="O41" s="221">
        <f>ROUND(E41*N41,5)</f>
        <v>0.04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91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45" outlineLevel="1" x14ac:dyDescent="0.2">
      <c r="A42" s="212"/>
      <c r="B42" s="219"/>
      <c r="C42" s="264" t="s">
        <v>145</v>
      </c>
      <c r="D42" s="225"/>
      <c r="E42" s="228"/>
      <c r="F42" s="232"/>
      <c r="G42" s="233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143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závěsné umyvadlo ze sanitární keramiky, bílá, pro imobilní, oválný tvar, s otvorem pro baterii 35 mm, kotvící a montážní materiál součástí dodávky,páková stojánková baterie s prodlouženou rukojetí, bez výpusti, hloubka ramínka ca. 19,2 cm, výška ca. 17 cm, oválný tvar, materiál mosaz, povrch chrom lesk,zápachová uzávěrka podomítková</v>
      </c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31</v>
      </c>
      <c r="B43" s="219" t="s">
        <v>108</v>
      </c>
      <c r="C43" s="262" t="s">
        <v>146</v>
      </c>
      <c r="D43" s="221" t="s">
        <v>141</v>
      </c>
      <c r="E43" s="226">
        <v>2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91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45" outlineLevel="1" x14ac:dyDescent="0.2">
      <c r="A44" s="212"/>
      <c r="B44" s="219"/>
      <c r="C44" s="264" t="s">
        <v>147</v>
      </c>
      <c r="D44" s="225"/>
      <c r="E44" s="228"/>
      <c r="F44" s="232"/>
      <c r="G44" s="233"/>
      <c r="H44" s="230"/>
      <c r="I44" s="230"/>
      <c r="J44" s="230"/>
      <c r="K44" s="230"/>
      <c r="L44" s="230"/>
      <c r="M44" s="230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143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závěsné WC ze sanitární keramiky, bílá, 490 x 350 x 330 mm, oválný tvar, zadní vodorovný odpad, bez oplachového kruhu (rimfree), součástí balení sedátko se soft-close (tlumeným) zavíráním kompatibilní a ze stejné série,tlačítko splachování předstěnového systému, 244 x 165 x 9 mm, materiál plast, bílá lesk, oválný tvar,přesdtěnová instalace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32</v>
      </c>
      <c r="B45" s="219" t="s">
        <v>108</v>
      </c>
      <c r="C45" s="262" t="s">
        <v>148</v>
      </c>
      <c r="D45" s="221" t="s">
        <v>141</v>
      </c>
      <c r="E45" s="226">
        <v>3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91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45" outlineLevel="1" x14ac:dyDescent="0.2">
      <c r="A46" s="212"/>
      <c r="B46" s="219"/>
      <c r="C46" s="264" t="s">
        <v>149</v>
      </c>
      <c r="D46" s="225"/>
      <c r="E46" s="228"/>
      <c r="F46" s="232"/>
      <c r="G46" s="233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143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závěsné WC ze sanitární keramiky, bílá, 700 x 360 x 345 cm, vhodné pro ZTP, oválný tvar, zadní vodorovný odpad, bez oplachového kruhu (rimless), součástí balení sedátko se soft-close (tlumeným) zavíráním,tlačítko splachování předstěnového systému oddálené pro ZTP,přesdtěnová instalace,madlo pevné+madlo sklopné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33</v>
      </c>
      <c r="B47" s="219" t="s">
        <v>150</v>
      </c>
      <c r="C47" s="262" t="s">
        <v>151</v>
      </c>
      <c r="D47" s="221" t="s">
        <v>141</v>
      </c>
      <c r="E47" s="226">
        <v>2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21</v>
      </c>
      <c r="M47" s="230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91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/>
      <c r="B48" s="219"/>
      <c r="C48" s="264" t="s">
        <v>152</v>
      </c>
      <c r="D48" s="225"/>
      <c r="E48" s="228"/>
      <c r="F48" s="232"/>
      <c r="G48" s="233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143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sprška ruční bidetová s ovládáním na hlavici, průměr sprchové hlavice 36 mm, povrch chrom, oblý design, rohový ventil DN15+ hadice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34</v>
      </c>
      <c r="B49" s="219" t="s">
        <v>153</v>
      </c>
      <c r="C49" s="262" t="s">
        <v>154</v>
      </c>
      <c r="D49" s="221" t="s">
        <v>141</v>
      </c>
      <c r="E49" s="226">
        <v>2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21</v>
      </c>
      <c r="M49" s="230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91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12"/>
      <c r="B50" s="219"/>
      <c r="C50" s="264" t="s">
        <v>155</v>
      </c>
      <c r="D50" s="225"/>
      <c r="E50" s="228"/>
      <c r="F50" s="232"/>
      <c r="G50" s="233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143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pisoár s přívodem zezadu, ca. 350 x 340 x 550 mm, dodání vč. montážní sady, materiál sanitární keramika, bílá, objem spláchnutí 1l,upevňovací prvky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35</v>
      </c>
      <c r="B51" s="219" t="s">
        <v>156</v>
      </c>
      <c r="C51" s="262" t="s">
        <v>157</v>
      </c>
      <c r="D51" s="221" t="s">
        <v>105</v>
      </c>
      <c r="E51" s="226">
        <v>15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21</v>
      </c>
      <c r="M51" s="230">
        <f>G51*(1+L51/100)</f>
        <v>0</v>
      </c>
      <c r="N51" s="221">
        <v>0</v>
      </c>
      <c r="O51" s="221">
        <f>ROUND(E51*N51,5)</f>
        <v>0</v>
      </c>
      <c r="P51" s="221">
        <v>1.933E-2</v>
      </c>
      <c r="Q51" s="221">
        <f>ROUND(E51*P51,5)</f>
        <v>0.28994999999999999</v>
      </c>
      <c r="R51" s="221"/>
      <c r="S51" s="221"/>
      <c r="T51" s="222">
        <v>0.64383000000000001</v>
      </c>
      <c r="U51" s="221">
        <f>ROUND(E51*T51,2)</f>
        <v>9.66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91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36</v>
      </c>
      <c r="B52" s="219" t="s">
        <v>158</v>
      </c>
      <c r="C52" s="262" t="s">
        <v>159</v>
      </c>
      <c r="D52" s="221" t="s">
        <v>105</v>
      </c>
      <c r="E52" s="226">
        <v>1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6.9999999999999999E-4</v>
      </c>
      <c r="O52" s="221">
        <f>ROUND(E52*N52,5)</f>
        <v>6.9999999999999999E-4</v>
      </c>
      <c r="P52" s="221">
        <v>0</v>
      </c>
      <c r="Q52" s="221">
        <f>ROUND(E52*P52,5)</f>
        <v>0</v>
      </c>
      <c r="R52" s="221"/>
      <c r="S52" s="221"/>
      <c r="T52" s="222">
        <v>0.37</v>
      </c>
      <c r="U52" s="221">
        <f>ROUND(E52*T52,2)</f>
        <v>0.37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91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37</v>
      </c>
      <c r="B53" s="219" t="s">
        <v>160</v>
      </c>
      <c r="C53" s="262" t="s">
        <v>161</v>
      </c>
      <c r="D53" s="221" t="s">
        <v>119</v>
      </c>
      <c r="E53" s="226">
        <v>2.1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21</v>
      </c>
      <c r="M53" s="230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1.52</v>
      </c>
      <c r="U53" s="221">
        <f>ROUND(E53*T53,2)</f>
        <v>3.19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91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x14ac:dyDescent="0.2">
      <c r="A54" s="213" t="s">
        <v>86</v>
      </c>
      <c r="B54" s="220" t="s">
        <v>57</v>
      </c>
      <c r="C54" s="263" t="s">
        <v>58</v>
      </c>
      <c r="D54" s="223"/>
      <c r="E54" s="227"/>
      <c r="F54" s="231"/>
      <c r="G54" s="231">
        <f>SUMIF(AE55:AE56,"&lt;&gt;NOR",G55:G56)</f>
        <v>0</v>
      </c>
      <c r="H54" s="231"/>
      <c r="I54" s="231">
        <f>SUM(I55:I56)</f>
        <v>0</v>
      </c>
      <c r="J54" s="231"/>
      <c r="K54" s="231">
        <f>SUM(K55:K56)</f>
        <v>0</v>
      </c>
      <c r="L54" s="231"/>
      <c r="M54" s="231">
        <f>SUM(M55:M56)</f>
        <v>0</v>
      </c>
      <c r="N54" s="223"/>
      <c r="O54" s="223">
        <f>SUM(O55:O56)</f>
        <v>5.5E-2</v>
      </c>
      <c r="P54" s="223"/>
      <c r="Q54" s="223">
        <f>SUM(Q55:Q56)</f>
        <v>0</v>
      </c>
      <c r="R54" s="223"/>
      <c r="S54" s="223"/>
      <c r="T54" s="224"/>
      <c r="U54" s="223">
        <f>SUM(U55:U56)</f>
        <v>16.68</v>
      </c>
      <c r="AE54" t="s">
        <v>87</v>
      </c>
    </row>
    <row r="55" spans="1:60" ht="22.5" outlineLevel="1" x14ac:dyDescent="0.2">
      <c r="A55" s="212">
        <v>38</v>
      </c>
      <c r="B55" s="219" t="s">
        <v>108</v>
      </c>
      <c r="C55" s="262" t="s">
        <v>162</v>
      </c>
      <c r="D55" s="221" t="s">
        <v>163</v>
      </c>
      <c r="E55" s="226">
        <v>55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1E-3</v>
      </c>
      <c r="O55" s="221">
        <f>ROUND(E55*N55,5)</f>
        <v>5.5E-2</v>
      </c>
      <c r="P55" s="221">
        <v>0</v>
      </c>
      <c r="Q55" s="221">
        <f>ROUND(E55*P55,5)</f>
        <v>0</v>
      </c>
      <c r="R55" s="221"/>
      <c r="S55" s="221"/>
      <c r="T55" s="222">
        <v>0.3</v>
      </c>
      <c r="U55" s="221">
        <f>ROUND(E55*T55,2)</f>
        <v>16.5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91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1">
        <v>39</v>
      </c>
      <c r="B56" s="242" t="s">
        <v>164</v>
      </c>
      <c r="C56" s="265" t="s">
        <v>165</v>
      </c>
      <c r="D56" s="243" t="s">
        <v>119</v>
      </c>
      <c r="E56" s="244">
        <v>5.5E-2</v>
      </c>
      <c r="F56" s="245">
        <f>H56+J56</f>
        <v>0</v>
      </c>
      <c r="G56" s="246">
        <f>ROUND(E56*F56,2)</f>
        <v>0</v>
      </c>
      <c r="H56" s="246"/>
      <c r="I56" s="246">
        <f>ROUND(E56*H56,2)</f>
        <v>0</v>
      </c>
      <c r="J56" s="246"/>
      <c r="K56" s="246">
        <f>ROUND(E56*J56,2)</f>
        <v>0</v>
      </c>
      <c r="L56" s="246">
        <v>21</v>
      </c>
      <c r="M56" s="246">
        <f>G56*(1+L56/100)</f>
        <v>0</v>
      </c>
      <c r="N56" s="243">
        <v>0</v>
      </c>
      <c r="O56" s="243">
        <f>ROUND(E56*N56,5)</f>
        <v>0</v>
      </c>
      <c r="P56" s="243">
        <v>0</v>
      </c>
      <c r="Q56" s="243">
        <f>ROUND(E56*P56,5)</f>
        <v>0</v>
      </c>
      <c r="R56" s="243"/>
      <c r="S56" s="243"/>
      <c r="T56" s="247">
        <v>3.33</v>
      </c>
      <c r="U56" s="243">
        <f>ROUND(E56*T56,2)</f>
        <v>0.18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91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6"/>
      <c r="B57" s="7" t="s">
        <v>166</v>
      </c>
      <c r="C57" s="266" t="s">
        <v>166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12</v>
      </c>
      <c r="AD57">
        <v>21</v>
      </c>
    </row>
    <row r="58" spans="1:60" x14ac:dyDescent="0.2">
      <c r="A58" s="248"/>
      <c r="B58" s="249" t="s">
        <v>28</v>
      </c>
      <c r="C58" s="267" t="s">
        <v>166</v>
      </c>
      <c r="D58" s="250"/>
      <c r="E58" s="250"/>
      <c r="F58" s="250"/>
      <c r="G58" s="261">
        <f>G8+G24+G38+G54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167</v>
      </c>
    </row>
    <row r="59" spans="1:60" x14ac:dyDescent="0.2">
      <c r="A59" s="6"/>
      <c r="B59" s="7" t="s">
        <v>166</v>
      </c>
      <c r="C59" s="266" t="s">
        <v>166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166</v>
      </c>
      <c r="C60" s="266" t="s">
        <v>166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1" t="s">
        <v>168</v>
      </c>
      <c r="B61" s="251"/>
      <c r="C61" s="26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2"/>
      <c r="B62" s="253"/>
      <c r="C62" s="269"/>
      <c r="D62" s="253"/>
      <c r="E62" s="253"/>
      <c r="F62" s="253"/>
      <c r="G62" s="254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169</v>
      </c>
    </row>
    <row r="63" spans="1:60" x14ac:dyDescent="0.2">
      <c r="A63" s="255"/>
      <c r="B63" s="256"/>
      <c r="C63" s="270"/>
      <c r="D63" s="256"/>
      <c r="E63" s="256"/>
      <c r="F63" s="256"/>
      <c r="G63" s="25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5"/>
      <c r="B64" s="256"/>
      <c r="C64" s="270"/>
      <c r="D64" s="256"/>
      <c r="E64" s="256"/>
      <c r="F64" s="256"/>
      <c r="G64" s="25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5"/>
      <c r="B65" s="256"/>
      <c r="C65" s="270"/>
      <c r="D65" s="256"/>
      <c r="E65" s="256"/>
      <c r="F65" s="256"/>
      <c r="G65" s="25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8"/>
      <c r="B66" s="259"/>
      <c r="C66" s="271"/>
      <c r="D66" s="259"/>
      <c r="E66" s="259"/>
      <c r="F66" s="259"/>
      <c r="G66" s="26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166</v>
      </c>
      <c r="C67" s="266" t="s">
        <v>166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C68" s="272"/>
      <c r="AE68" t="s">
        <v>170</v>
      </c>
    </row>
  </sheetData>
  <mergeCells count="12">
    <mergeCell ref="C44:G44"/>
    <mergeCell ref="C46:G46"/>
    <mergeCell ref="C48:G48"/>
    <mergeCell ref="C50:G50"/>
    <mergeCell ref="A61:C61"/>
    <mergeCell ref="A62:G66"/>
    <mergeCell ref="A1:G1"/>
    <mergeCell ref="C2:G2"/>
    <mergeCell ref="C3:G3"/>
    <mergeCell ref="C4:G4"/>
    <mergeCell ref="C40:G40"/>
    <mergeCell ref="C42:G42"/>
  </mergeCells>
  <pageMargins left="0.39370078740157499" right="0.19685039370078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2025-04-24T22:39:23Z</dcterms:modified>
</cp:coreProperties>
</file>